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БЮДЖЕТ 2025\Проект бюджета 1 чтение\Дополнительные материалы к проекту решения О бюджете\"/>
    </mc:Choice>
  </mc:AlternateContent>
  <bookViews>
    <workbookView xWindow="0" yWindow="0" windowWidth="24000" windowHeight="8730"/>
  </bookViews>
  <sheets>
    <sheet name="Все года" sheetId="8" r:id="rId1"/>
  </sheets>
  <definedNames>
    <definedName name="_xlnm.Print_Titles" localSheetId="0">'Все года'!$3:$3</definedName>
  </definedNames>
  <calcPr calcId="162913"/>
</workbook>
</file>

<file path=xl/calcChain.xml><?xml version="1.0" encoding="utf-8"?>
<calcChain xmlns="http://schemas.openxmlformats.org/spreadsheetml/2006/main">
  <c r="K52" i="8" l="1"/>
  <c r="G11" i="8" l="1"/>
  <c r="I11" i="8"/>
  <c r="G50" i="8"/>
  <c r="I50" i="8"/>
  <c r="H50" i="8"/>
  <c r="K28" i="8" l="1"/>
  <c r="H16" i="8" l="1"/>
  <c r="C4" i="8" l="1"/>
  <c r="C28" i="8" l="1"/>
  <c r="J36" i="8" l="1"/>
  <c r="H42" i="8" l="1"/>
  <c r="H43" i="8"/>
  <c r="H45" i="8"/>
  <c r="I45" i="8" s="1"/>
  <c r="G45" i="8"/>
  <c r="G27" i="8"/>
  <c r="G29" i="8"/>
  <c r="G31" i="8"/>
  <c r="I25" i="8"/>
  <c r="I26" i="8"/>
  <c r="I27" i="8"/>
  <c r="I29" i="8"/>
  <c r="H25" i="8"/>
  <c r="H26" i="8"/>
  <c r="H27" i="8"/>
  <c r="H29" i="8"/>
  <c r="G25" i="8"/>
  <c r="G26" i="8"/>
  <c r="I8" i="8"/>
  <c r="G17" i="8"/>
  <c r="I6" i="8"/>
  <c r="I7" i="8"/>
  <c r="I9" i="8"/>
  <c r="I10" i="8"/>
  <c r="I12" i="8"/>
  <c r="I14" i="8"/>
  <c r="I16" i="8"/>
  <c r="I17" i="8"/>
  <c r="G6" i="8"/>
  <c r="G7" i="8"/>
  <c r="G8" i="8"/>
  <c r="G9" i="8"/>
  <c r="G10" i="8"/>
  <c r="G12" i="8"/>
  <c r="G14" i="8"/>
  <c r="G16" i="8"/>
  <c r="H6" i="8"/>
  <c r="H7" i="8"/>
  <c r="H8" i="8"/>
  <c r="H9" i="8"/>
  <c r="H10" i="8"/>
  <c r="H11" i="8"/>
  <c r="H12" i="8"/>
  <c r="H17" i="8"/>
  <c r="H19" i="8"/>
  <c r="H20" i="8"/>
  <c r="H21" i="8"/>
  <c r="H22" i="8"/>
  <c r="H24" i="8"/>
  <c r="I5" i="8"/>
  <c r="K13" i="8" l="1"/>
  <c r="D13" i="8" l="1"/>
  <c r="C36" i="8"/>
  <c r="C44" i="8"/>
  <c r="C13" i="8"/>
  <c r="E28" i="8"/>
  <c r="F28" i="8"/>
  <c r="G28" i="8" s="1"/>
  <c r="J28" i="8"/>
  <c r="D28" i="8"/>
  <c r="H28" i="8" l="1"/>
  <c r="I28" i="8"/>
  <c r="E36" i="8"/>
  <c r="E13" i="8"/>
  <c r="F13" i="8"/>
  <c r="H13" i="8" l="1"/>
  <c r="I13" i="8"/>
  <c r="G13" i="8"/>
  <c r="D44" i="8"/>
  <c r="E44" i="8"/>
  <c r="K15" i="8" l="1"/>
  <c r="J15" i="8"/>
  <c r="C48" i="8" l="1"/>
  <c r="C52" i="8" s="1"/>
  <c r="D15" i="8" l="1"/>
  <c r="E15" i="8"/>
  <c r="F15" i="8"/>
  <c r="C15" i="8"/>
  <c r="I15" i="8" l="1"/>
  <c r="H15" i="8"/>
  <c r="G15" i="8"/>
  <c r="K44" i="8"/>
  <c r="J44" i="8"/>
  <c r="K39" i="8"/>
  <c r="J39" i="8"/>
  <c r="K4" i="8"/>
  <c r="J4" i="8"/>
  <c r="D39" i="8"/>
  <c r="E39" i="8"/>
  <c r="C39" i="8"/>
  <c r="D30" i="8"/>
  <c r="E30" i="8"/>
  <c r="C30" i="8"/>
  <c r="D4" i="8"/>
  <c r="E4" i="8"/>
  <c r="F44" i="8"/>
  <c r="F39" i="8"/>
  <c r="F4" i="8"/>
  <c r="G44" i="8" l="1"/>
  <c r="H44" i="8"/>
  <c r="E48" i="8"/>
  <c r="E23" i="8"/>
  <c r="E18" i="8"/>
  <c r="E52" i="8" l="1"/>
  <c r="I19" i="8"/>
  <c r="I20" i="8"/>
  <c r="I21" i="8"/>
  <c r="I22" i="8"/>
  <c r="I24" i="8"/>
  <c r="I31" i="8"/>
  <c r="I32" i="8"/>
  <c r="I33" i="8"/>
  <c r="I34" i="8"/>
  <c r="I35" i="8"/>
  <c r="I37" i="8"/>
  <c r="I38" i="8"/>
  <c r="I40" i="8"/>
  <c r="I41" i="8"/>
  <c r="I42" i="8"/>
  <c r="I43" i="8"/>
  <c r="I46" i="8"/>
  <c r="I49" i="8"/>
  <c r="G33" i="8" l="1"/>
  <c r="H33" i="8"/>
  <c r="D48" i="8" l="1"/>
  <c r="K30" i="8"/>
  <c r="J30" i="8"/>
  <c r="F30" i="8"/>
  <c r="D36" i="8"/>
  <c r="D23" i="8"/>
  <c r="D18" i="8"/>
  <c r="H49" i="8"/>
  <c r="H46" i="8"/>
  <c r="H41" i="8"/>
  <c r="H40" i="8"/>
  <c r="H38" i="8"/>
  <c r="H37" i="8"/>
  <c r="H35" i="8"/>
  <c r="H34" i="8"/>
  <c r="H32" i="8"/>
  <c r="H31" i="8"/>
  <c r="H5" i="8"/>
  <c r="D52" i="8" l="1"/>
  <c r="I30" i="8"/>
  <c r="G30" i="8"/>
  <c r="H30" i="8"/>
  <c r="K48" i="8"/>
  <c r="J48" i="8"/>
  <c r="F48" i="8"/>
  <c r="K23" i="8"/>
  <c r="J23" i="8"/>
  <c r="C23" i="8"/>
  <c r="F23" i="8"/>
  <c r="H23" i="8" s="1"/>
  <c r="K18" i="8"/>
  <c r="J18" i="8"/>
  <c r="C18" i="8"/>
  <c r="F18" i="8"/>
  <c r="H18" i="8" s="1"/>
  <c r="K36" i="8"/>
  <c r="F36" i="8"/>
  <c r="I4" i="8"/>
  <c r="G5" i="8"/>
  <c r="G19" i="8"/>
  <c r="G20" i="8"/>
  <c r="G21" i="8"/>
  <c r="G22" i="8"/>
  <c r="G24" i="8"/>
  <c r="G32" i="8"/>
  <c r="G34" i="8"/>
  <c r="G35" i="8"/>
  <c r="G37" i="8"/>
  <c r="G38" i="8"/>
  <c r="G40" i="8"/>
  <c r="G41" i="8"/>
  <c r="G42" i="8"/>
  <c r="G43" i="8"/>
  <c r="G46" i="8"/>
  <c r="G49" i="8"/>
  <c r="F52" i="8" l="1"/>
  <c r="H48" i="8"/>
  <c r="I48" i="8"/>
  <c r="I44" i="8"/>
  <c r="H39" i="8"/>
  <c r="I39" i="8"/>
  <c r="H36" i="8"/>
  <c r="I36" i="8"/>
  <c r="I23" i="8"/>
  <c r="I18" i="8"/>
  <c r="H4" i="8"/>
  <c r="G48" i="8"/>
  <c r="G18" i="8"/>
  <c r="G4" i="8"/>
  <c r="G39" i="8"/>
  <c r="G36" i="8"/>
  <c r="G23" i="8"/>
  <c r="I52" i="8" l="1"/>
  <c r="H52" i="8"/>
  <c r="G52" i="8"/>
  <c r="J13" i="8"/>
  <c r="J52" i="8" s="1"/>
</calcChain>
</file>

<file path=xl/sharedStrings.xml><?xml version="1.0" encoding="utf-8"?>
<sst xmlns="http://schemas.openxmlformats.org/spreadsheetml/2006/main" count="105" uniqueCount="105">
  <si>
    <t>ОБЩЕГОСУДАРСТВЕННЫЕ ВОПРОСЫ</t>
  </si>
  <si>
    <t>Функционирование высшего должностного лица субъекта Российской Федерации и муниципального образования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</si>
  <si>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</si>
  <si>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</si>
  <si>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Судебная система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</si>
  <si>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</si>
  <si>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Обеспечение проведения выборов и референдумов</t>
  </si>
  <si>
    <t>Резервные фонды</t>
  </si>
  <si>
    <t>Другие общегосударственные вопросы</t>
  </si>
  <si>
    <t>НАЦИОНАЛЬНАЯ БЕЗОПАСНОСТЬ И ПРАВООХРАНИТЕЛЬНАЯ ДЕЯТЕЛЬНОСТЬ</t>
  </si>
  <si>
    <t>НАЦИОНАЛЬНАЯ ЭКОНОМИКА</t>
  </si>
  <si>
    <t>Сельское хозяйство и рыболовство</t>
  </si>
  <si>
    <t>Транспорт</t>
  </si>
  <si>
    <t>Дорожное хозяйство (дорожные фонды)</t>
  </si>
  <si>
    <t>Другие вопросы в области национальной экономики</t>
  </si>
  <si>
    <t>ЖИЛИЩНО-КОММУНАЛЬНОЕ ХОЗЯЙСТВО</t>
  </si>
  <si>
    <t>Жилищное хозяйство</t>
  </si>
  <si>
    <t>Коммунальное хозяйство</t>
  </si>
  <si>
    <t>Другие вопросы в области жилищно-коммунального хозяйства</t>
  </si>
  <si>
    <t>ОБРАЗОВАНИЕ</t>
  </si>
  <si>
    <t>Дошкольное образование</t>
  </si>
  <si>
    <t>Общее образование</t>
  </si>
  <si>
    <t>Другие вопросы в области образования</t>
  </si>
  <si>
    <t>КУЛЬТУРА, КИНЕМАТОГРАФИЯ</t>
  </si>
  <si>
    <t>Культура</t>
  </si>
  <si>
    <t>Другие вопросы в области культуры, кинематографии</t>
  </si>
  <si>
    <t>СОЦИАЛЬНАЯ ПОЛИТИКА</t>
  </si>
  <si>
    <t>Пенсионное обеспечение</t>
  </si>
  <si>
    <t>Социальное обеспечение населения</t>
  </si>
  <si>
    <t>Охрана семьи и детства</t>
  </si>
  <si>
    <t>Другие вопросы в области социальной политики</t>
  </si>
  <si>
    <t>ФИЗИЧЕСКАЯ КУЛЬТУРА И СПОРТ</t>
  </si>
  <si>
    <t>Массовый спорт</t>
  </si>
  <si>
    <t>Дотации на выравнивание бюджетной обеспеченности субъектов Российской Федерации и муниципальных образований</t>
  </si>
  <si>
    <t>Всего</t>
  </si>
  <si>
    <t>Благоустройство</t>
  </si>
  <si>
    <t>Периодическая печать и издательства</t>
  </si>
  <si>
    <t>Прочие межбюджетные трансферты общего характера</t>
  </si>
  <si>
    <t>Код</t>
  </si>
  <si>
    <t>0100</t>
  </si>
  <si>
    <t>0102</t>
  </si>
  <si>
    <t>0103</t>
  </si>
  <si>
    <t>0104</t>
  </si>
  <si>
    <t>0105</t>
  </si>
  <si>
    <t>0106</t>
  </si>
  <si>
    <t>0107</t>
  </si>
  <si>
    <t>0111</t>
  </si>
  <si>
    <t>0113</t>
  </si>
  <si>
    <t>0300</t>
  </si>
  <si>
    <t>0309</t>
  </si>
  <si>
    <t>0400</t>
  </si>
  <si>
    <t>0405</t>
  </si>
  <si>
    <t>0408</t>
  </si>
  <si>
    <t>0409</t>
  </si>
  <si>
    <t>0412</t>
  </si>
  <si>
    <t>0500</t>
  </si>
  <si>
    <t>0501</t>
  </si>
  <si>
    <t>0502</t>
  </si>
  <si>
    <t>0503</t>
  </si>
  <si>
    <t>0505</t>
  </si>
  <si>
    <t>0700</t>
  </si>
  <si>
    <t>0701</t>
  </si>
  <si>
    <t>0702</t>
  </si>
  <si>
    <t>0707</t>
  </si>
  <si>
    <t>0709</t>
  </si>
  <si>
    <t>0800</t>
  </si>
  <si>
    <t>0801</t>
  </si>
  <si>
    <t>0804</t>
  </si>
  <si>
    <t>1000</t>
  </si>
  <si>
    <t>1001</t>
  </si>
  <si>
    <t>1003</t>
  </si>
  <si>
    <t>1004</t>
  </si>
  <si>
    <t>1006</t>
  </si>
  <si>
    <t>1100</t>
  </si>
  <si>
    <t>1102</t>
  </si>
  <si>
    <t>1202</t>
  </si>
  <si>
    <t>1400</t>
  </si>
  <si>
    <t>1401</t>
  </si>
  <si>
    <t>1403</t>
  </si>
  <si>
    <t>Условно утверждаемые расходы</t>
  </si>
  <si>
    <t>0703</t>
  </si>
  <si>
    <t>Наименование расходов</t>
  </si>
  <si>
    <t>Дополнительное образование детей</t>
  </si>
  <si>
    <t>Гражданская оборона</t>
  </si>
  <si>
    <t>МЕЖБЮДЖЕТНЫЕ ТРАНСФЕРТЫ ОБЩЕГО ХАРАКТЕРА БЮДЖЕТАМ БЮДЖЕТНОЙ СИСИТЕМЫ РОССИЙСКОЙ ФЕДЕРАЦИИ</t>
  </si>
  <si>
    <t>*При планировании областного бюджета на 2025 годы не учтены средства федерального бюджета, в связи с отсутствием проекта закона о федеральном бюджете на очередной финансовый год и плановый период</t>
  </si>
  <si>
    <t xml:space="preserve"> в тыс. рублей</t>
  </si>
  <si>
    <t>Молодежная политика и оздоровление детей</t>
  </si>
  <si>
    <t>Аналитические данные о расходах бюджета округа по разделам и подразделам классификации расходов</t>
  </si>
  <si>
    <t>0310</t>
  </si>
  <si>
    <t>Защита населения и территории от чрезвычайных ситуаций природного и техногенного характера, пожарная безопасность</t>
  </si>
  <si>
    <t>2025 год</t>
  </si>
  <si>
    <t>НАЦИОНАЛЬНАЯ ОБОРОНА</t>
  </si>
  <si>
    <t>Мобилизационная и вневойсковая подготовка</t>
  </si>
  <si>
    <t>Охрана окружающей среды</t>
  </si>
  <si>
    <t>Другие вопросы в области охраны окружающей среды</t>
  </si>
  <si>
    <t xml:space="preserve">Физическая культура </t>
  </si>
  <si>
    <t>2023год фактическое исполнение</t>
  </si>
  <si>
    <t xml:space="preserve">Уточненный план на 2024 год  </t>
  </si>
  <si>
    <t>Ожидаемое исполнение в 2024 году</t>
  </si>
  <si>
    <t>2025год в сравнении с 2023 годом (%)</t>
  </si>
  <si>
    <t>2025  год в сравнении с уточненным планом 2024 года (%)</t>
  </si>
  <si>
    <t>2025 год в сравнении ожидаемым исполнением 2024 года (%)</t>
  </si>
  <si>
    <t>2026 год</t>
  </si>
  <si>
    <t>2027 год*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</si>
</sst>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?"/>
    <numFmt numFmtId="165" formatCode="#,##0.0"/>
  </numFmts>
  <fonts count="11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4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4">
    <xf numFmtId="0" fontId="0" fillId="0" borderId="0" xfId="0"/>
    <xf numFmtId="0" fontId="2" fillId="0" borderId="0" xfId="1" applyFont="1" applyAlignment="1">
      <alignment horizontal="center" vertical="center"/>
    </xf>
    <xf numFmtId="165" fontId="3" fillId="0" borderId="2" xfId="1" applyNumberFormat="1" applyFont="1" applyBorder="1" applyAlignment="1">
      <alignment horizontal="right" vertical="top"/>
    </xf>
    <xf numFmtId="0" fontId="7" fillId="0" borderId="0" xfId="0" applyFont="1"/>
    <xf numFmtId="0" fontId="7" fillId="0" borderId="0" xfId="0" applyFont="1" applyAlignment="1">
      <alignment vertical="top"/>
    </xf>
    <xf numFmtId="0" fontId="7" fillId="0" borderId="0" xfId="0" applyFont="1" applyAlignment="1">
      <alignment horizontal="right" vertical="top"/>
    </xf>
    <xf numFmtId="49" fontId="9" fillId="0" borderId="3" xfId="0" applyNumberFormat="1" applyFont="1" applyBorder="1" applyAlignment="1">
      <alignment vertical="top"/>
    </xf>
    <xf numFmtId="49" fontId="7" fillId="0" borderId="3" xfId="0" applyNumberFormat="1" applyFont="1" applyBorder="1" applyAlignment="1">
      <alignment vertical="top"/>
    </xf>
    <xf numFmtId="0" fontId="10" fillId="0" borderId="0" xfId="0" applyFont="1"/>
    <xf numFmtId="0" fontId="10" fillId="0" borderId="0" xfId="0" applyFont="1" applyAlignment="1">
      <alignment horizontal="right" vertical="top"/>
    </xf>
    <xf numFmtId="0" fontId="7" fillId="0" borderId="3" xfId="0" applyFont="1" applyBorder="1" applyAlignment="1">
      <alignment horizontal="center" vertical="top"/>
    </xf>
    <xf numFmtId="164" fontId="4" fillId="0" borderId="3" xfId="1" applyNumberFormat="1" applyFont="1" applyFill="1" applyBorder="1" applyAlignment="1">
      <alignment horizontal="center" vertical="top" wrapText="1"/>
    </xf>
    <xf numFmtId="0" fontId="2" fillId="2" borderId="0" xfId="1" applyFont="1" applyFill="1" applyAlignment="1">
      <alignment horizontal="center" vertical="center"/>
    </xf>
    <xf numFmtId="0" fontId="8" fillId="2" borderId="3" xfId="0" applyFont="1" applyFill="1" applyBorder="1" applyAlignment="1">
      <alignment horizontal="center" vertical="top" wrapText="1"/>
    </xf>
    <xf numFmtId="49" fontId="3" fillId="2" borderId="2" xfId="1" applyNumberFormat="1" applyFont="1" applyFill="1" applyBorder="1" applyAlignment="1">
      <alignment horizontal="justify" vertical="top" wrapText="1"/>
    </xf>
    <xf numFmtId="49" fontId="4" fillId="2" borderId="2" xfId="1" applyNumberFormat="1" applyFont="1" applyFill="1" applyBorder="1" applyAlignment="1">
      <alignment horizontal="justify" vertical="top" wrapText="1"/>
    </xf>
    <xf numFmtId="49" fontId="4" fillId="2" borderId="3" xfId="1" applyNumberFormat="1" applyFont="1" applyFill="1" applyBorder="1" applyAlignment="1">
      <alignment horizontal="justify" vertical="top" wrapText="1"/>
    </xf>
    <xf numFmtId="49" fontId="4" fillId="2" borderId="3" xfId="1" applyNumberFormat="1" applyFont="1" applyFill="1" applyBorder="1" applyAlignment="1">
      <alignment horizontal="justify" vertical="center" wrapText="1"/>
    </xf>
    <xf numFmtId="49" fontId="4" fillId="2" borderId="1" xfId="1" applyNumberFormat="1" applyFont="1" applyFill="1" applyBorder="1" applyAlignment="1">
      <alignment horizontal="left" vertical="top" wrapText="1"/>
    </xf>
    <xf numFmtId="49" fontId="4" fillId="2" borderId="1" xfId="1" applyNumberFormat="1" applyFont="1" applyFill="1" applyBorder="1" applyAlignment="1">
      <alignment horizontal="justify" vertical="top" wrapText="1"/>
    </xf>
    <xf numFmtId="49" fontId="3" fillId="2" borderId="3" xfId="1" applyNumberFormat="1" applyFont="1" applyFill="1" applyBorder="1" applyAlignment="1">
      <alignment horizontal="justify" vertical="center" wrapText="1"/>
    </xf>
    <xf numFmtId="164" fontId="3" fillId="2" borderId="2" xfId="1" applyNumberFormat="1" applyFont="1" applyFill="1" applyBorder="1" applyAlignment="1">
      <alignment horizontal="justify" vertical="top" wrapText="1"/>
    </xf>
    <xf numFmtId="0" fontId="7" fillId="2" borderId="0" xfId="0" applyFont="1" applyFill="1"/>
    <xf numFmtId="0" fontId="10" fillId="2" borderId="0" xfId="0" applyFont="1" applyFill="1"/>
    <xf numFmtId="165" fontId="4" fillId="2" borderId="3" xfId="1" applyNumberFormat="1" applyFont="1" applyFill="1" applyBorder="1" applyAlignment="1">
      <alignment horizontal="right" vertical="top"/>
    </xf>
    <xf numFmtId="165" fontId="4" fillId="2" borderId="2" xfId="1" applyNumberFormat="1" applyFont="1" applyFill="1" applyBorder="1" applyAlignment="1">
      <alignment horizontal="right" vertical="top"/>
    </xf>
    <xf numFmtId="165" fontId="3" fillId="2" borderId="2" xfId="1" applyNumberFormat="1" applyFont="1" applyFill="1" applyBorder="1" applyAlignment="1">
      <alignment horizontal="right" vertical="top"/>
    </xf>
    <xf numFmtId="165" fontId="4" fillId="2" borderId="1" xfId="1" applyNumberFormat="1" applyFont="1" applyFill="1" applyBorder="1" applyAlignment="1">
      <alignment horizontal="right" vertical="top"/>
    </xf>
    <xf numFmtId="165" fontId="3" fillId="2" borderId="3" xfId="1" applyNumberFormat="1" applyFont="1" applyFill="1" applyBorder="1" applyAlignment="1">
      <alignment horizontal="right" vertical="top"/>
    </xf>
    <xf numFmtId="0" fontId="5" fillId="2" borderId="0" xfId="1" applyFont="1" applyFill="1" applyAlignment="1">
      <alignment horizontal="right" vertical="center"/>
    </xf>
    <xf numFmtId="164" fontId="4" fillId="2" borderId="3" xfId="1" applyNumberFormat="1" applyFont="1" applyFill="1" applyBorder="1" applyAlignment="1">
      <alignment horizontal="center" vertical="top" wrapText="1"/>
    </xf>
    <xf numFmtId="0" fontId="7" fillId="2" borderId="0" xfId="0" applyNumberFormat="1" applyFont="1" applyFill="1"/>
    <xf numFmtId="49" fontId="3" fillId="2" borderId="3" xfId="1" applyNumberFormat="1" applyFont="1" applyFill="1" applyBorder="1" applyAlignment="1">
      <alignment horizontal="justify" vertical="top" wrapText="1"/>
    </xf>
    <xf numFmtId="164" fontId="6" fillId="0" borderId="0" xfId="1" applyNumberFormat="1" applyFont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5"/>
  <sheetViews>
    <sheetView showGridLines="0" tabSelected="1" topLeftCell="B20" zoomScale="90" zoomScaleNormal="90" zoomScalePageLayoutView="60" workbookViewId="0">
      <selection activeCell="J52" sqref="J52"/>
    </sheetView>
  </sheetViews>
  <sheetFormatPr defaultColWidth="8.85546875" defaultRowHeight="15" x14ac:dyDescent="0.25"/>
  <cols>
    <col min="1" max="1" width="8.85546875" style="3"/>
    <col min="2" max="2" width="88.28515625" style="22" customWidth="1"/>
    <col min="3" max="3" width="18.7109375" style="3" customWidth="1"/>
    <col min="4" max="5" width="16.42578125" style="3" customWidth="1"/>
    <col min="6" max="6" width="14.140625" style="22" customWidth="1"/>
    <col min="7" max="7" width="15.28515625" style="22" customWidth="1"/>
    <col min="8" max="10" width="16.85546875" style="22" customWidth="1"/>
    <col min="11" max="11" width="16.85546875" style="31" customWidth="1"/>
    <col min="12" max="16384" width="8.85546875" style="3"/>
  </cols>
  <sheetData>
    <row r="1" spans="1:11" ht="50.25" customHeight="1" x14ac:dyDescent="0.25">
      <c r="A1" s="33" t="s">
        <v>88</v>
      </c>
      <c r="B1" s="33"/>
      <c r="C1" s="33"/>
      <c r="D1" s="33"/>
      <c r="E1" s="33"/>
      <c r="F1" s="33"/>
      <c r="G1" s="33"/>
      <c r="H1" s="33"/>
      <c r="I1" s="33"/>
      <c r="J1" s="33"/>
      <c r="K1" s="33"/>
    </row>
    <row r="2" spans="1:11" ht="18.75" x14ac:dyDescent="0.25">
      <c r="B2" s="12"/>
      <c r="C2" s="1"/>
      <c r="D2" s="1"/>
      <c r="E2" s="1"/>
      <c r="F2" s="12"/>
      <c r="G2" s="12"/>
      <c r="H2" s="12"/>
      <c r="I2" s="12"/>
      <c r="K2" s="29" t="s">
        <v>86</v>
      </c>
    </row>
    <row r="3" spans="1:11" s="4" customFormat="1" ht="78.75" x14ac:dyDescent="0.25">
      <c r="A3" s="10" t="s">
        <v>38</v>
      </c>
      <c r="B3" s="13" t="s">
        <v>81</v>
      </c>
      <c r="C3" s="11" t="s">
        <v>97</v>
      </c>
      <c r="D3" s="11" t="s">
        <v>98</v>
      </c>
      <c r="E3" s="11" t="s">
        <v>99</v>
      </c>
      <c r="F3" s="30" t="s">
        <v>91</v>
      </c>
      <c r="G3" s="30" t="s">
        <v>100</v>
      </c>
      <c r="H3" s="30" t="s">
        <v>101</v>
      </c>
      <c r="I3" s="30" t="s">
        <v>102</v>
      </c>
      <c r="J3" s="30" t="s">
        <v>103</v>
      </c>
      <c r="K3" s="30" t="s">
        <v>104</v>
      </c>
    </row>
    <row r="4" spans="1:11" s="4" customFormat="1" ht="15.75" x14ac:dyDescent="0.25">
      <c r="A4" s="6" t="s">
        <v>39</v>
      </c>
      <c r="B4" s="14" t="s">
        <v>0</v>
      </c>
      <c r="C4" s="2">
        <f>C5+C6+C7+C8+C9+C10+C11+C12</f>
        <v>257193.7</v>
      </c>
      <c r="D4" s="2">
        <f>D5+D6+D7+D8+D9+D10+D11+D12</f>
        <v>307556.90000000002</v>
      </c>
      <c r="E4" s="2">
        <f>E5+E6+E7+E8+E9+E10+E11+E12</f>
        <v>307076.90000000002</v>
      </c>
      <c r="F4" s="26">
        <f>F5+F6+F7+F8+F9+F10+F11+F12</f>
        <v>296330</v>
      </c>
      <c r="G4" s="28">
        <f>F4/C4*100</f>
        <v>115.21666354969035</v>
      </c>
      <c r="H4" s="28">
        <f>F4/D4*100</f>
        <v>96.349651072695806</v>
      </c>
      <c r="I4" s="28">
        <f>F4/E4*100</f>
        <v>96.50025775302538</v>
      </c>
      <c r="J4" s="26">
        <f>J5+J6+J7+J8+J9+J10+J11+J12</f>
        <v>290000.90000000002</v>
      </c>
      <c r="K4" s="26">
        <f>K5+K6+K7+K8+K9+K10+K11+K12</f>
        <v>299918.59999999998</v>
      </c>
    </row>
    <row r="5" spans="1:11" s="4" customFormat="1" ht="31.5" x14ac:dyDescent="0.25">
      <c r="A5" s="7" t="s">
        <v>40</v>
      </c>
      <c r="B5" s="15" t="s">
        <v>1</v>
      </c>
      <c r="C5" s="24">
        <v>2368.1</v>
      </c>
      <c r="D5" s="25">
        <v>2526.4</v>
      </c>
      <c r="E5" s="25">
        <v>2526.4</v>
      </c>
      <c r="F5" s="24">
        <v>2512.5</v>
      </c>
      <c r="G5" s="24">
        <f t="shared" ref="G5:G45" si="0">F5/C5*100</f>
        <v>106.09771546809679</v>
      </c>
      <c r="H5" s="24">
        <f>F5/D5*100</f>
        <v>99.449810006333124</v>
      </c>
      <c r="I5" s="24">
        <f t="shared" ref="I5:I46" si="1">F5/E5*100</f>
        <v>99.449810006333124</v>
      </c>
      <c r="J5" s="24">
        <v>2512.5</v>
      </c>
      <c r="K5" s="24">
        <v>2512.5</v>
      </c>
    </row>
    <row r="6" spans="1:11" s="4" customFormat="1" ht="31.5" x14ac:dyDescent="0.25">
      <c r="A6" s="7" t="s">
        <v>41</v>
      </c>
      <c r="B6" s="15" t="s">
        <v>2</v>
      </c>
      <c r="C6" s="24">
        <v>4608.6000000000004</v>
      </c>
      <c r="D6" s="25">
        <v>4664</v>
      </c>
      <c r="E6" s="25">
        <v>4664</v>
      </c>
      <c r="F6" s="24">
        <v>4648.8999999999996</v>
      </c>
      <c r="G6" s="24">
        <f t="shared" si="0"/>
        <v>100.87445211127022</v>
      </c>
      <c r="H6" s="24">
        <f t="shared" ref="H6:H29" si="2">F6/D6*100</f>
        <v>99.676243567753005</v>
      </c>
      <c r="I6" s="24">
        <f t="shared" si="1"/>
        <v>99.676243567753005</v>
      </c>
      <c r="J6" s="24">
        <v>4648.8999999999996</v>
      </c>
      <c r="K6" s="24">
        <v>4648.8999999999996</v>
      </c>
    </row>
    <row r="7" spans="1:11" s="4" customFormat="1" ht="47.25" x14ac:dyDescent="0.25">
      <c r="A7" s="7" t="s">
        <v>42</v>
      </c>
      <c r="B7" s="15" t="s">
        <v>3</v>
      </c>
      <c r="C7" s="24">
        <v>24726.9</v>
      </c>
      <c r="D7" s="25">
        <v>25707.5</v>
      </c>
      <c r="E7" s="25">
        <v>25707.5</v>
      </c>
      <c r="F7" s="24">
        <v>26605.4</v>
      </c>
      <c r="G7" s="24">
        <f t="shared" si="0"/>
        <v>107.59698951344487</v>
      </c>
      <c r="H7" s="24">
        <f t="shared" si="2"/>
        <v>103.49275503257805</v>
      </c>
      <c r="I7" s="24">
        <f t="shared" si="1"/>
        <v>103.49275503257805</v>
      </c>
      <c r="J7" s="24">
        <v>26599.5</v>
      </c>
      <c r="K7" s="24">
        <v>26593.7</v>
      </c>
    </row>
    <row r="8" spans="1:11" s="4" customFormat="1" ht="15.75" x14ac:dyDescent="0.25">
      <c r="A8" s="7" t="s">
        <v>43</v>
      </c>
      <c r="B8" s="15" t="s">
        <v>4</v>
      </c>
      <c r="C8" s="24">
        <v>31.5</v>
      </c>
      <c r="D8" s="25">
        <v>19.899999999999999</v>
      </c>
      <c r="E8" s="25">
        <v>19.899999999999999</v>
      </c>
      <c r="F8" s="24">
        <v>20.6</v>
      </c>
      <c r="G8" s="24">
        <f t="shared" si="0"/>
        <v>65.396825396825392</v>
      </c>
      <c r="H8" s="24">
        <f t="shared" si="2"/>
        <v>103.5175879396985</v>
      </c>
      <c r="I8" s="24">
        <f>F8/E8*100</f>
        <v>103.5175879396985</v>
      </c>
      <c r="J8" s="24">
        <v>326.8</v>
      </c>
      <c r="K8" s="24">
        <v>0</v>
      </c>
    </row>
    <row r="9" spans="1:11" s="4" customFormat="1" ht="31.5" x14ac:dyDescent="0.25">
      <c r="A9" s="7" t="s">
        <v>44</v>
      </c>
      <c r="B9" s="15" t="s">
        <v>5</v>
      </c>
      <c r="C9" s="24">
        <v>16714.400000000001</v>
      </c>
      <c r="D9" s="25">
        <v>17049.099999999999</v>
      </c>
      <c r="E9" s="25">
        <v>17049.099999999999</v>
      </c>
      <c r="F9" s="24">
        <v>17872.7</v>
      </c>
      <c r="G9" s="24">
        <f t="shared" si="0"/>
        <v>106.92995261570861</v>
      </c>
      <c r="H9" s="24">
        <f t="shared" si="2"/>
        <v>104.83075352951184</v>
      </c>
      <c r="I9" s="24">
        <f t="shared" si="1"/>
        <v>104.83075352951184</v>
      </c>
      <c r="J9" s="24">
        <v>17872.7</v>
      </c>
      <c r="K9" s="24">
        <v>17872.7</v>
      </c>
    </row>
    <row r="10" spans="1:11" s="4" customFormat="1" ht="1.5" customHeight="1" x14ac:dyDescent="0.25">
      <c r="A10" s="7" t="s">
        <v>45</v>
      </c>
      <c r="B10" s="15" t="s">
        <v>6</v>
      </c>
      <c r="C10" s="24">
        <v>0</v>
      </c>
      <c r="D10" s="25">
        <v>0</v>
      </c>
      <c r="E10" s="25">
        <v>0</v>
      </c>
      <c r="F10" s="24">
        <v>0</v>
      </c>
      <c r="G10" s="24" t="e">
        <f t="shared" si="0"/>
        <v>#DIV/0!</v>
      </c>
      <c r="H10" s="24" t="e">
        <f t="shared" si="2"/>
        <v>#DIV/0!</v>
      </c>
      <c r="I10" s="24" t="e">
        <f t="shared" si="1"/>
        <v>#DIV/0!</v>
      </c>
      <c r="J10" s="24">
        <v>0</v>
      </c>
      <c r="K10" s="24">
        <v>0</v>
      </c>
    </row>
    <row r="11" spans="1:11" s="4" customFormat="1" ht="15.75" customHeight="1" x14ac:dyDescent="0.25">
      <c r="A11" s="7" t="s">
        <v>46</v>
      </c>
      <c r="B11" s="15" t="s">
        <v>7</v>
      </c>
      <c r="C11" s="24">
        <v>0</v>
      </c>
      <c r="D11" s="25">
        <v>480</v>
      </c>
      <c r="E11" s="25">
        <v>0</v>
      </c>
      <c r="F11" s="24">
        <v>2000</v>
      </c>
      <c r="G11" s="24" t="e">
        <f t="shared" si="0"/>
        <v>#DIV/0!</v>
      </c>
      <c r="H11" s="24">
        <f t="shared" si="2"/>
        <v>416.66666666666669</v>
      </c>
      <c r="I11" s="24" t="e">
        <f t="shared" si="1"/>
        <v>#DIV/0!</v>
      </c>
      <c r="J11" s="24">
        <v>1000</v>
      </c>
      <c r="K11" s="24">
        <v>1000</v>
      </c>
    </row>
    <row r="12" spans="1:11" s="4" customFormat="1" ht="15.75" x14ac:dyDescent="0.25">
      <c r="A12" s="7" t="s">
        <v>47</v>
      </c>
      <c r="B12" s="15" t="s">
        <v>8</v>
      </c>
      <c r="C12" s="24">
        <v>208744.2</v>
      </c>
      <c r="D12" s="25">
        <v>257110</v>
      </c>
      <c r="E12" s="25">
        <v>257110</v>
      </c>
      <c r="F12" s="24">
        <v>242669.9</v>
      </c>
      <c r="G12" s="24">
        <f t="shared" si="0"/>
        <v>116.25228389579208</v>
      </c>
      <c r="H12" s="24">
        <f t="shared" si="2"/>
        <v>94.383687915678109</v>
      </c>
      <c r="I12" s="24">
        <f t="shared" si="1"/>
        <v>94.383687915678109</v>
      </c>
      <c r="J12" s="24">
        <v>237040.5</v>
      </c>
      <c r="K12" s="24">
        <v>247290.8</v>
      </c>
    </row>
    <row r="13" spans="1:11" s="4" customFormat="1" ht="19.5" customHeight="1" x14ac:dyDescent="0.25">
      <c r="A13" s="7"/>
      <c r="B13" s="32" t="s">
        <v>92</v>
      </c>
      <c r="C13" s="28">
        <f>C14</f>
        <v>1585.1</v>
      </c>
      <c r="D13" s="28">
        <f>D14</f>
        <v>1868.9</v>
      </c>
      <c r="E13" s="28">
        <f t="shared" ref="E13:F13" si="3">E14</f>
        <v>1868.9</v>
      </c>
      <c r="F13" s="28">
        <f t="shared" si="3"/>
        <v>2229.5</v>
      </c>
      <c r="G13" s="28">
        <f t="shared" si="0"/>
        <v>140.65358652450951</v>
      </c>
      <c r="H13" s="28">
        <f t="shared" si="2"/>
        <v>119.29477232596714</v>
      </c>
      <c r="I13" s="28">
        <f t="shared" si="1"/>
        <v>119.29477232596714</v>
      </c>
      <c r="J13" s="28">
        <f>J14</f>
        <v>2443.6</v>
      </c>
      <c r="K13" s="28">
        <f>K14</f>
        <v>0</v>
      </c>
    </row>
    <row r="14" spans="1:11" s="4" customFormat="1" ht="17.25" customHeight="1" x14ac:dyDescent="0.25">
      <c r="A14" s="7"/>
      <c r="B14" s="16" t="s">
        <v>93</v>
      </c>
      <c r="C14" s="24">
        <v>1585.1</v>
      </c>
      <c r="D14" s="24">
        <v>1868.9</v>
      </c>
      <c r="E14" s="24">
        <v>1868.9</v>
      </c>
      <c r="F14" s="24">
        <v>2229.5</v>
      </c>
      <c r="G14" s="24">
        <f t="shared" si="0"/>
        <v>140.65358652450951</v>
      </c>
      <c r="H14" s="24">
        <v>2061</v>
      </c>
      <c r="I14" s="24">
        <f t="shared" si="1"/>
        <v>119.29477232596714</v>
      </c>
      <c r="J14" s="24">
        <v>2443.6</v>
      </c>
      <c r="K14" s="24">
        <v>0</v>
      </c>
    </row>
    <row r="15" spans="1:11" s="4" customFormat="1" ht="21.75" customHeight="1" x14ac:dyDescent="0.25">
      <c r="A15" s="6" t="s">
        <v>48</v>
      </c>
      <c r="B15" s="14" t="s">
        <v>9</v>
      </c>
      <c r="C15" s="26">
        <f>C16+C17</f>
        <v>9526.1</v>
      </c>
      <c r="D15" s="26">
        <f t="shared" ref="D15:F15" si="4">D16+D17</f>
        <v>9192.5</v>
      </c>
      <c r="E15" s="26">
        <f t="shared" si="4"/>
        <v>9192.5</v>
      </c>
      <c r="F15" s="26">
        <f t="shared" si="4"/>
        <v>1200</v>
      </c>
      <c r="G15" s="28">
        <f t="shared" si="0"/>
        <v>12.596970428611916</v>
      </c>
      <c r="H15" s="28">
        <f t="shared" si="2"/>
        <v>13.054120206690238</v>
      </c>
      <c r="I15" s="28">
        <f t="shared" si="1"/>
        <v>13.054120206690238</v>
      </c>
      <c r="J15" s="26">
        <f>J16+J17</f>
        <v>1200</v>
      </c>
      <c r="K15" s="26">
        <f>K16+K17</f>
        <v>1200</v>
      </c>
    </row>
    <row r="16" spans="1:11" s="4" customFormat="1" ht="15.75" x14ac:dyDescent="0.25">
      <c r="A16" s="7" t="s">
        <v>49</v>
      </c>
      <c r="B16" s="15" t="s">
        <v>83</v>
      </c>
      <c r="C16" s="24">
        <v>867.9</v>
      </c>
      <c r="D16" s="25">
        <v>6238.9</v>
      </c>
      <c r="E16" s="25">
        <v>6238.9</v>
      </c>
      <c r="F16" s="24">
        <v>200</v>
      </c>
      <c r="G16" s="24">
        <f t="shared" si="0"/>
        <v>23.044129508007835</v>
      </c>
      <c r="H16" s="24">
        <f t="shared" si="2"/>
        <v>3.2056933113209061</v>
      </c>
      <c r="I16" s="24">
        <f t="shared" si="1"/>
        <v>3.2056933113209061</v>
      </c>
      <c r="J16" s="24">
        <v>200</v>
      </c>
      <c r="K16" s="24">
        <v>200</v>
      </c>
    </row>
    <row r="17" spans="1:11" s="4" customFormat="1" ht="31.5" x14ac:dyDescent="0.25">
      <c r="A17" s="7" t="s">
        <v>89</v>
      </c>
      <c r="B17" s="16" t="s">
        <v>90</v>
      </c>
      <c r="C17" s="24">
        <v>8658.2000000000007</v>
      </c>
      <c r="D17" s="24">
        <v>2953.6</v>
      </c>
      <c r="E17" s="24">
        <v>2953.6</v>
      </c>
      <c r="F17" s="24">
        <v>1000</v>
      </c>
      <c r="G17" s="24">
        <f t="shared" si="0"/>
        <v>11.549744750641009</v>
      </c>
      <c r="H17" s="24">
        <f t="shared" si="2"/>
        <v>33.856988082340195</v>
      </c>
      <c r="I17" s="24">
        <f t="shared" si="1"/>
        <v>33.856988082340195</v>
      </c>
      <c r="J17" s="24">
        <v>1000</v>
      </c>
      <c r="K17" s="24">
        <v>1000</v>
      </c>
    </row>
    <row r="18" spans="1:11" s="4" customFormat="1" ht="15.75" x14ac:dyDescent="0.25">
      <c r="A18" s="6" t="s">
        <v>50</v>
      </c>
      <c r="B18" s="14" t="s">
        <v>10</v>
      </c>
      <c r="C18" s="26">
        <f>SUM(C19:C22)</f>
        <v>70602.7</v>
      </c>
      <c r="D18" s="26">
        <f>SUM(D19:D22)</f>
        <v>67223.600000000006</v>
      </c>
      <c r="E18" s="26">
        <f>SUM(E19:E22)</f>
        <v>67223.600000000006</v>
      </c>
      <c r="F18" s="26">
        <f>SUM(F19:F22)</f>
        <v>69726.100000000006</v>
      </c>
      <c r="G18" s="28">
        <f t="shared" si="0"/>
        <v>98.758404423626871</v>
      </c>
      <c r="H18" s="28">
        <f t="shared" si="2"/>
        <v>103.72265097376516</v>
      </c>
      <c r="I18" s="28">
        <f t="shared" si="1"/>
        <v>103.72265097376516</v>
      </c>
      <c r="J18" s="26">
        <f>SUM(J19:J22)</f>
        <v>54806.200000000004</v>
      </c>
      <c r="K18" s="26">
        <f>SUM(K19:K22)</f>
        <v>78093.899999999994</v>
      </c>
    </row>
    <row r="19" spans="1:11" s="4" customFormat="1" ht="15.75" x14ac:dyDescent="0.25">
      <c r="A19" s="7" t="s">
        <v>51</v>
      </c>
      <c r="B19" s="15" t="s">
        <v>11</v>
      </c>
      <c r="C19" s="24">
        <v>1394.8</v>
      </c>
      <c r="D19" s="25">
        <v>1875.5</v>
      </c>
      <c r="E19" s="25">
        <v>1875.5</v>
      </c>
      <c r="F19" s="24">
        <v>1682.5</v>
      </c>
      <c r="G19" s="24">
        <f t="shared" si="0"/>
        <v>120.62661313449958</v>
      </c>
      <c r="H19" s="24">
        <f t="shared" si="2"/>
        <v>89.709410823780317</v>
      </c>
      <c r="I19" s="24">
        <f t="shared" si="1"/>
        <v>89.709410823780317</v>
      </c>
      <c r="J19" s="24">
        <v>1682.5</v>
      </c>
      <c r="K19" s="24">
        <v>1682.5</v>
      </c>
    </row>
    <row r="20" spans="1:11" s="4" customFormat="1" ht="15.75" x14ac:dyDescent="0.25">
      <c r="A20" s="7" t="s">
        <v>52</v>
      </c>
      <c r="B20" s="15" t="s">
        <v>12</v>
      </c>
      <c r="C20" s="24">
        <v>9805.5</v>
      </c>
      <c r="D20" s="25">
        <v>12046</v>
      </c>
      <c r="E20" s="25">
        <v>12046</v>
      </c>
      <c r="F20" s="24">
        <v>12087.1</v>
      </c>
      <c r="G20" s="24">
        <f t="shared" si="0"/>
        <v>123.2685737596247</v>
      </c>
      <c r="H20" s="24">
        <f t="shared" si="2"/>
        <v>100.34119209696163</v>
      </c>
      <c r="I20" s="24">
        <f t="shared" si="1"/>
        <v>100.34119209696163</v>
      </c>
      <c r="J20" s="24">
        <v>10500</v>
      </c>
      <c r="K20" s="24">
        <v>10500</v>
      </c>
    </row>
    <row r="21" spans="1:11" s="4" customFormat="1" ht="15.75" x14ac:dyDescent="0.25">
      <c r="A21" s="7" t="s">
        <v>53</v>
      </c>
      <c r="B21" s="15" t="s">
        <v>13</v>
      </c>
      <c r="C21" s="24">
        <v>45176</v>
      </c>
      <c r="D21" s="25">
        <v>52219.6</v>
      </c>
      <c r="E21" s="25">
        <v>52219.6</v>
      </c>
      <c r="F21" s="24">
        <v>53407.3</v>
      </c>
      <c r="G21" s="24">
        <f t="shared" si="0"/>
        <v>118.22051531786791</v>
      </c>
      <c r="H21" s="24">
        <f t="shared" si="2"/>
        <v>102.27443335452588</v>
      </c>
      <c r="I21" s="24">
        <f t="shared" si="1"/>
        <v>102.27443335452588</v>
      </c>
      <c r="J21" s="24">
        <v>40777.800000000003</v>
      </c>
      <c r="K21" s="24">
        <v>64065.4</v>
      </c>
    </row>
    <row r="22" spans="1:11" s="4" customFormat="1" ht="15.75" x14ac:dyDescent="0.25">
      <c r="A22" s="7" t="s">
        <v>54</v>
      </c>
      <c r="B22" s="15" t="s">
        <v>14</v>
      </c>
      <c r="C22" s="24">
        <v>14226.4</v>
      </c>
      <c r="D22" s="25">
        <v>1082.5</v>
      </c>
      <c r="E22" s="25">
        <v>1082.5</v>
      </c>
      <c r="F22" s="24">
        <v>2549.1999999999998</v>
      </c>
      <c r="G22" s="24">
        <f t="shared" si="0"/>
        <v>17.918798852836979</v>
      </c>
      <c r="H22" s="24">
        <f t="shared" si="2"/>
        <v>235.4919168591224</v>
      </c>
      <c r="I22" s="24">
        <f t="shared" si="1"/>
        <v>235.4919168591224</v>
      </c>
      <c r="J22" s="24">
        <v>1845.9</v>
      </c>
      <c r="K22" s="24">
        <v>1846</v>
      </c>
    </row>
    <row r="23" spans="1:11" s="4" customFormat="1" ht="15.75" x14ac:dyDescent="0.25">
      <c r="A23" s="6" t="s">
        <v>55</v>
      </c>
      <c r="B23" s="14" t="s">
        <v>15</v>
      </c>
      <c r="C23" s="26">
        <f>SUM(C24:C27)</f>
        <v>223233.6</v>
      </c>
      <c r="D23" s="26">
        <f>SUM(D24:D27)</f>
        <v>211887.09999999998</v>
      </c>
      <c r="E23" s="26">
        <f>SUM(E24:E27)</f>
        <v>207665.8</v>
      </c>
      <c r="F23" s="26">
        <f>SUM(F24:F27)</f>
        <v>228686.19999999998</v>
      </c>
      <c r="G23" s="28">
        <f t="shared" si="0"/>
        <v>102.44255345073501</v>
      </c>
      <c r="H23" s="24">
        <f t="shared" si="2"/>
        <v>107.92832598114752</v>
      </c>
      <c r="I23" s="28">
        <f t="shared" si="1"/>
        <v>110.12222522919035</v>
      </c>
      <c r="J23" s="26">
        <f t="shared" ref="J23:K23" si="5">SUM(J24:J27)</f>
        <v>138459.5</v>
      </c>
      <c r="K23" s="26">
        <f t="shared" si="5"/>
        <v>138459.5</v>
      </c>
    </row>
    <row r="24" spans="1:11" s="4" customFormat="1" ht="15.75" x14ac:dyDescent="0.25">
      <c r="A24" s="7" t="s">
        <v>56</v>
      </c>
      <c r="B24" s="15" t="s">
        <v>16</v>
      </c>
      <c r="C24" s="24">
        <v>75807</v>
      </c>
      <c r="D24" s="25">
        <v>4050.4</v>
      </c>
      <c r="E24" s="25">
        <v>4050.4</v>
      </c>
      <c r="F24" s="24">
        <v>1250.4000000000001</v>
      </c>
      <c r="G24" s="24">
        <f t="shared" si="0"/>
        <v>1.6494518975820178</v>
      </c>
      <c r="H24" s="24">
        <f t="shared" si="2"/>
        <v>30.871025083942328</v>
      </c>
      <c r="I24" s="24">
        <f t="shared" si="1"/>
        <v>30.871025083942328</v>
      </c>
      <c r="J24" s="24">
        <v>0</v>
      </c>
      <c r="K24" s="24">
        <v>0</v>
      </c>
    </row>
    <row r="25" spans="1:11" s="4" customFormat="1" ht="15.75" x14ac:dyDescent="0.25">
      <c r="A25" s="7" t="s">
        <v>57</v>
      </c>
      <c r="B25" s="15" t="s">
        <v>17</v>
      </c>
      <c r="C25" s="24">
        <v>122375.1</v>
      </c>
      <c r="D25" s="25">
        <v>139227.4</v>
      </c>
      <c r="E25" s="25">
        <v>138091</v>
      </c>
      <c r="F25" s="24">
        <v>109943.8</v>
      </c>
      <c r="G25" s="24">
        <f t="shared" si="0"/>
        <v>89.841642621742494</v>
      </c>
      <c r="H25" s="24">
        <f t="shared" si="2"/>
        <v>78.967071136859559</v>
      </c>
      <c r="I25" s="24">
        <f t="shared" si="1"/>
        <v>79.616919277867495</v>
      </c>
      <c r="J25" s="24">
        <v>75823.899999999994</v>
      </c>
      <c r="K25" s="24">
        <v>75823.899999999994</v>
      </c>
    </row>
    <row r="26" spans="1:11" s="4" customFormat="1" ht="15.75" x14ac:dyDescent="0.25">
      <c r="A26" s="7" t="s">
        <v>58</v>
      </c>
      <c r="B26" s="17" t="s">
        <v>35</v>
      </c>
      <c r="C26" s="24">
        <v>25010.9</v>
      </c>
      <c r="D26" s="24">
        <v>68461.899999999994</v>
      </c>
      <c r="E26" s="24">
        <v>65377</v>
      </c>
      <c r="F26" s="24">
        <v>117491.9</v>
      </c>
      <c r="G26" s="24">
        <f t="shared" si="0"/>
        <v>469.76278342642604</v>
      </c>
      <c r="H26" s="24">
        <f t="shared" si="2"/>
        <v>171.61647573321807</v>
      </c>
      <c r="I26" s="24">
        <f t="shared" si="1"/>
        <v>179.71442556250668</v>
      </c>
      <c r="J26" s="24">
        <v>62635.5</v>
      </c>
      <c r="K26" s="24">
        <v>62635.5</v>
      </c>
    </row>
    <row r="27" spans="1:11" s="4" customFormat="1" ht="15.75" x14ac:dyDescent="0.25">
      <c r="A27" s="7" t="s">
        <v>59</v>
      </c>
      <c r="B27" s="15" t="s">
        <v>18</v>
      </c>
      <c r="C27" s="24">
        <v>40.6</v>
      </c>
      <c r="D27" s="25">
        <v>147.4</v>
      </c>
      <c r="E27" s="25">
        <v>147.4</v>
      </c>
      <c r="F27" s="24">
        <v>0.1</v>
      </c>
      <c r="G27" s="24">
        <f t="shared" si="0"/>
        <v>0.24630541871921183</v>
      </c>
      <c r="H27" s="24">
        <f t="shared" si="2"/>
        <v>6.7842605156038002E-2</v>
      </c>
      <c r="I27" s="24">
        <f t="shared" si="1"/>
        <v>6.7842605156038002E-2</v>
      </c>
      <c r="J27" s="24">
        <v>0.1</v>
      </c>
      <c r="K27" s="24">
        <v>0.1</v>
      </c>
    </row>
    <row r="28" spans="1:11" s="4" customFormat="1" ht="15.75" x14ac:dyDescent="0.25">
      <c r="A28" s="7"/>
      <c r="B28" s="32" t="s">
        <v>94</v>
      </c>
      <c r="C28" s="28">
        <f>C29</f>
        <v>449.3</v>
      </c>
      <c r="D28" s="28">
        <f>D29</f>
        <v>727.2</v>
      </c>
      <c r="E28" s="28">
        <f t="shared" ref="E28:K28" si="6">E29</f>
        <v>727.2</v>
      </c>
      <c r="F28" s="28">
        <f t="shared" si="6"/>
        <v>469.5</v>
      </c>
      <c r="G28" s="28">
        <f t="shared" si="0"/>
        <v>104.4958824838638</v>
      </c>
      <c r="H28" s="28">
        <f t="shared" si="2"/>
        <v>64.562706270627061</v>
      </c>
      <c r="I28" s="28">
        <f t="shared" si="1"/>
        <v>64.562706270627061</v>
      </c>
      <c r="J28" s="28">
        <f t="shared" si="6"/>
        <v>469.5</v>
      </c>
      <c r="K28" s="28">
        <f t="shared" si="6"/>
        <v>469.5</v>
      </c>
    </row>
    <row r="29" spans="1:11" s="4" customFormat="1" ht="15.75" x14ac:dyDescent="0.25">
      <c r="A29" s="7"/>
      <c r="B29" s="16" t="s">
        <v>95</v>
      </c>
      <c r="C29" s="24">
        <v>449.3</v>
      </c>
      <c r="D29" s="24">
        <v>727.2</v>
      </c>
      <c r="E29" s="24">
        <v>727.2</v>
      </c>
      <c r="F29" s="24">
        <v>469.5</v>
      </c>
      <c r="G29" s="24">
        <f t="shared" si="0"/>
        <v>104.4958824838638</v>
      </c>
      <c r="H29" s="24">
        <f t="shared" si="2"/>
        <v>64.562706270627061</v>
      </c>
      <c r="I29" s="24">
        <f t="shared" si="1"/>
        <v>64.562706270627061</v>
      </c>
      <c r="J29" s="24">
        <v>469.5</v>
      </c>
      <c r="K29" s="24">
        <v>469.5</v>
      </c>
    </row>
    <row r="30" spans="1:11" s="4" customFormat="1" ht="15.75" x14ac:dyDescent="0.25">
      <c r="A30" s="6" t="s">
        <v>60</v>
      </c>
      <c r="B30" s="14" t="s">
        <v>19</v>
      </c>
      <c r="C30" s="26">
        <f>C31+C32+C33+C34+C35</f>
        <v>741127.49999999988</v>
      </c>
      <c r="D30" s="26">
        <f t="shared" ref="D30:E30" si="7">D31+D32+D33+D34+D35</f>
        <v>857565.9</v>
      </c>
      <c r="E30" s="26">
        <f t="shared" si="7"/>
        <v>857565.9</v>
      </c>
      <c r="F30" s="26">
        <f>SUM(F31:F35)</f>
        <v>1119086</v>
      </c>
      <c r="G30" s="28">
        <f t="shared" si="0"/>
        <v>150.99777028918777</v>
      </c>
      <c r="H30" s="28">
        <f t="shared" ref="H30:H46" si="8">F30/D30*100</f>
        <v>130.4956272165206</v>
      </c>
      <c r="I30" s="28">
        <f t="shared" si="1"/>
        <v>130.4956272165206</v>
      </c>
      <c r="J30" s="26">
        <f>SUM(J31:J35)</f>
        <v>911283.6</v>
      </c>
      <c r="K30" s="26">
        <f>SUM(K31:K35)</f>
        <v>910768.2</v>
      </c>
    </row>
    <row r="31" spans="1:11" s="4" customFormat="1" ht="15.75" x14ac:dyDescent="0.25">
      <c r="A31" s="7" t="s">
        <v>61</v>
      </c>
      <c r="B31" s="15" t="s">
        <v>20</v>
      </c>
      <c r="C31" s="24">
        <v>155842.1</v>
      </c>
      <c r="D31" s="25">
        <v>166625.1</v>
      </c>
      <c r="E31" s="25">
        <v>166625.1</v>
      </c>
      <c r="F31" s="24">
        <v>200070.1</v>
      </c>
      <c r="G31" s="24">
        <f t="shared" si="0"/>
        <v>128.38000771293508</v>
      </c>
      <c r="H31" s="24">
        <f t="shared" si="8"/>
        <v>120.072005958286</v>
      </c>
      <c r="I31" s="24">
        <f t="shared" si="1"/>
        <v>120.072005958286</v>
      </c>
      <c r="J31" s="24">
        <v>237933.8</v>
      </c>
      <c r="K31" s="24">
        <v>275968</v>
      </c>
    </row>
    <row r="32" spans="1:11" s="4" customFormat="1" ht="15.75" x14ac:dyDescent="0.25">
      <c r="A32" s="7" t="s">
        <v>62</v>
      </c>
      <c r="B32" s="15" t="s">
        <v>21</v>
      </c>
      <c r="C32" s="24">
        <v>540607.69999999995</v>
      </c>
      <c r="D32" s="25">
        <v>642548.4</v>
      </c>
      <c r="E32" s="25">
        <v>642548.4</v>
      </c>
      <c r="F32" s="24">
        <v>865997.5</v>
      </c>
      <c r="G32" s="24">
        <f t="shared" si="0"/>
        <v>160.1896347388319</v>
      </c>
      <c r="H32" s="24">
        <f t="shared" si="8"/>
        <v>134.775450378524</v>
      </c>
      <c r="I32" s="24">
        <f t="shared" si="1"/>
        <v>134.775450378524</v>
      </c>
      <c r="J32" s="24">
        <v>621371.5</v>
      </c>
      <c r="K32" s="24">
        <v>571589.6</v>
      </c>
    </row>
    <row r="33" spans="1:11" s="4" customFormat="1" ht="15.75" x14ac:dyDescent="0.25">
      <c r="A33" s="7" t="s">
        <v>80</v>
      </c>
      <c r="B33" s="16" t="s">
        <v>82</v>
      </c>
      <c r="C33" s="24">
        <v>22842.5</v>
      </c>
      <c r="D33" s="24">
        <v>23542.1</v>
      </c>
      <c r="E33" s="24">
        <v>23542.1</v>
      </c>
      <c r="F33" s="24">
        <v>27287</v>
      </c>
      <c r="G33" s="24">
        <f t="shared" si="0"/>
        <v>119.45715223815256</v>
      </c>
      <c r="H33" s="24">
        <f t="shared" si="8"/>
        <v>115.90724701704606</v>
      </c>
      <c r="I33" s="24">
        <f t="shared" si="1"/>
        <v>115.90724701704606</v>
      </c>
      <c r="J33" s="24">
        <v>27287</v>
      </c>
      <c r="K33" s="24">
        <v>27287</v>
      </c>
    </row>
    <row r="34" spans="1:11" s="4" customFormat="1" ht="15.75" x14ac:dyDescent="0.25">
      <c r="A34" s="7" t="s">
        <v>63</v>
      </c>
      <c r="B34" s="15" t="s">
        <v>87</v>
      </c>
      <c r="C34" s="24">
        <v>2165.1</v>
      </c>
      <c r="D34" s="25">
        <v>3009</v>
      </c>
      <c r="E34" s="25">
        <v>3009</v>
      </c>
      <c r="F34" s="24">
        <v>2895.2</v>
      </c>
      <c r="G34" s="24">
        <f t="shared" si="0"/>
        <v>133.72130617523439</v>
      </c>
      <c r="H34" s="24">
        <f t="shared" si="8"/>
        <v>96.218012628780329</v>
      </c>
      <c r="I34" s="24">
        <f t="shared" si="1"/>
        <v>96.218012628780329</v>
      </c>
      <c r="J34" s="24">
        <v>1855.1</v>
      </c>
      <c r="K34" s="24">
        <v>1849.5</v>
      </c>
    </row>
    <row r="35" spans="1:11" s="4" customFormat="1" ht="15.75" x14ac:dyDescent="0.25">
      <c r="A35" s="7" t="s">
        <v>64</v>
      </c>
      <c r="B35" s="15" t="s">
        <v>22</v>
      </c>
      <c r="C35" s="24">
        <v>19670.099999999999</v>
      </c>
      <c r="D35" s="25">
        <v>21841.3</v>
      </c>
      <c r="E35" s="25">
        <v>21841.3</v>
      </c>
      <c r="F35" s="24">
        <v>22836.2</v>
      </c>
      <c r="G35" s="24">
        <f t="shared" si="0"/>
        <v>116.09600357903622</v>
      </c>
      <c r="H35" s="24">
        <f t="shared" si="8"/>
        <v>104.55513179160583</v>
      </c>
      <c r="I35" s="24">
        <f t="shared" si="1"/>
        <v>104.55513179160583</v>
      </c>
      <c r="J35" s="24">
        <v>22836.2</v>
      </c>
      <c r="K35" s="24">
        <v>34074.1</v>
      </c>
    </row>
    <row r="36" spans="1:11" s="4" customFormat="1" ht="15.75" x14ac:dyDescent="0.25">
      <c r="A36" s="6" t="s">
        <v>65</v>
      </c>
      <c r="B36" s="14" t="s">
        <v>23</v>
      </c>
      <c r="C36" s="26">
        <f t="shared" ref="C36:F36" si="9">C37+C38</f>
        <v>73100.5</v>
      </c>
      <c r="D36" s="26">
        <f t="shared" si="9"/>
        <v>99557.400000000009</v>
      </c>
      <c r="E36" s="26">
        <f t="shared" ref="E36" si="10">E37+E38</f>
        <v>99557.400000000009</v>
      </c>
      <c r="F36" s="26">
        <f t="shared" si="9"/>
        <v>102596.2</v>
      </c>
      <c r="G36" s="28">
        <f t="shared" si="0"/>
        <v>140.3495188131408</v>
      </c>
      <c r="H36" s="28">
        <f t="shared" si="8"/>
        <v>103.05230952194411</v>
      </c>
      <c r="I36" s="28">
        <f t="shared" si="1"/>
        <v>103.05230952194411</v>
      </c>
      <c r="J36" s="26">
        <f>J37+J38</f>
        <v>102546.2</v>
      </c>
      <c r="K36" s="26">
        <f t="shared" ref="K36" si="11">K37+K38</f>
        <v>102546.2</v>
      </c>
    </row>
    <row r="37" spans="1:11" s="4" customFormat="1" ht="15.75" x14ac:dyDescent="0.25">
      <c r="A37" s="7" t="s">
        <v>66</v>
      </c>
      <c r="B37" s="15" t="s">
        <v>24</v>
      </c>
      <c r="C37" s="24">
        <v>52458.5</v>
      </c>
      <c r="D37" s="25">
        <v>74230.100000000006</v>
      </c>
      <c r="E37" s="25">
        <v>74230.100000000006</v>
      </c>
      <c r="F37" s="24">
        <v>74185</v>
      </c>
      <c r="G37" s="24">
        <f t="shared" si="0"/>
        <v>141.41654831914752</v>
      </c>
      <c r="H37" s="24">
        <f t="shared" si="8"/>
        <v>99.939242975558429</v>
      </c>
      <c r="I37" s="24">
        <f t="shared" si="1"/>
        <v>99.939242975558429</v>
      </c>
      <c r="J37" s="24">
        <v>74135</v>
      </c>
      <c r="K37" s="24">
        <v>74135</v>
      </c>
    </row>
    <row r="38" spans="1:11" s="4" customFormat="1" ht="15.75" x14ac:dyDescent="0.25">
      <c r="A38" s="7" t="s">
        <v>67</v>
      </c>
      <c r="B38" s="15" t="s">
        <v>25</v>
      </c>
      <c r="C38" s="24">
        <v>20642</v>
      </c>
      <c r="D38" s="25">
        <v>25327.3</v>
      </c>
      <c r="E38" s="25">
        <v>25327.3</v>
      </c>
      <c r="F38" s="24">
        <v>28411.200000000001</v>
      </c>
      <c r="G38" s="24">
        <f t="shared" si="0"/>
        <v>137.63782579207441</v>
      </c>
      <c r="H38" s="24">
        <f t="shared" si="8"/>
        <v>112.1761893293008</v>
      </c>
      <c r="I38" s="24">
        <f t="shared" si="1"/>
        <v>112.1761893293008</v>
      </c>
      <c r="J38" s="24">
        <v>28411.200000000001</v>
      </c>
      <c r="K38" s="24">
        <v>28411.200000000001</v>
      </c>
    </row>
    <row r="39" spans="1:11" s="4" customFormat="1" ht="15.75" x14ac:dyDescent="0.25">
      <c r="A39" s="6" t="s">
        <v>68</v>
      </c>
      <c r="B39" s="14" t="s">
        <v>26</v>
      </c>
      <c r="C39" s="26">
        <f>C40+C41+C42+C43</f>
        <v>52788.2</v>
      </c>
      <c r="D39" s="26">
        <f t="shared" ref="D39:E39" si="12">D40+D41+D42+D43</f>
        <v>57571.499999999993</v>
      </c>
      <c r="E39" s="26">
        <f t="shared" si="12"/>
        <v>55669.4</v>
      </c>
      <c r="F39" s="26">
        <f>F40+F41+F42+F43</f>
        <v>56082.6</v>
      </c>
      <c r="G39" s="28">
        <f t="shared" si="0"/>
        <v>106.24078866110229</v>
      </c>
      <c r="H39" s="28">
        <f t="shared" si="8"/>
        <v>97.413824548604794</v>
      </c>
      <c r="I39" s="28">
        <f t="shared" si="1"/>
        <v>100.74223900383335</v>
      </c>
      <c r="J39" s="26">
        <f>J40+J41+J42+J43</f>
        <v>57273.599999999999</v>
      </c>
      <c r="K39" s="26">
        <f>K40+K41+K42+K43</f>
        <v>51424.700000000004</v>
      </c>
    </row>
    <row r="40" spans="1:11" s="4" customFormat="1" ht="15.75" x14ac:dyDescent="0.25">
      <c r="A40" s="7" t="s">
        <v>69</v>
      </c>
      <c r="B40" s="15" t="s">
        <v>27</v>
      </c>
      <c r="C40" s="24">
        <v>13425.2</v>
      </c>
      <c r="D40" s="25">
        <v>13420</v>
      </c>
      <c r="E40" s="25">
        <v>13420</v>
      </c>
      <c r="F40" s="24">
        <v>14313.5</v>
      </c>
      <c r="G40" s="24">
        <f t="shared" si="0"/>
        <v>106.61666120430236</v>
      </c>
      <c r="H40" s="24">
        <f t="shared" si="8"/>
        <v>106.65797317436663</v>
      </c>
      <c r="I40" s="24">
        <f t="shared" si="1"/>
        <v>106.65797317436663</v>
      </c>
      <c r="J40" s="24">
        <v>14770.7</v>
      </c>
      <c r="K40" s="24">
        <v>14770.7</v>
      </c>
    </row>
    <row r="41" spans="1:11" s="4" customFormat="1" ht="15.75" x14ac:dyDescent="0.25">
      <c r="A41" s="7" t="s">
        <v>70</v>
      </c>
      <c r="B41" s="18" t="s">
        <v>28</v>
      </c>
      <c r="C41" s="27">
        <v>1010.7</v>
      </c>
      <c r="D41" s="27">
        <v>786.3</v>
      </c>
      <c r="E41" s="27">
        <v>786.3</v>
      </c>
      <c r="F41" s="24">
        <v>1059.5999999999999</v>
      </c>
      <c r="G41" s="24">
        <f t="shared" si="0"/>
        <v>104.83823092905907</v>
      </c>
      <c r="H41" s="24">
        <f t="shared" si="8"/>
        <v>134.75772605875619</v>
      </c>
      <c r="I41" s="24">
        <f t="shared" si="1"/>
        <v>134.75772605875619</v>
      </c>
      <c r="J41" s="24">
        <v>1063</v>
      </c>
      <c r="K41" s="24">
        <v>132</v>
      </c>
    </row>
    <row r="42" spans="1:11" s="4" customFormat="1" ht="15.75" x14ac:dyDescent="0.25">
      <c r="A42" s="7" t="s">
        <v>71</v>
      </c>
      <c r="B42" s="19" t="s">
        <v>29</v>
      </c>
      <c r="C42" s="27">
        <v>34831.599999999999</v>
      </c>
      <c r="D42" s="27">
        <v>37676.1</v>
      </c>
      <c r="E42" s="27">
        <v>35774</v>
      </c>
      <c r="F42" s="24">
        <v>37195.4</v>
      </c>
      <c r="G42" s="24">
        <f t="shared" si="0"/>
        <v>106.7863664029215</v>
      </c>
      <c r="H42" s="24">
        <f t="shared" si="8"/>
        <v>98.724124843070285</v>
      </c>
      <c r="I42" s="24">
        <f t="shared" si="1"/>
        <v>103.97327668138871</v>
      </c>
      <c r="J42" s="24">
        <v>37925.800000000003</v>
      </c>
      <c r="K42" s="24">
        <v>33007.9</v>
      </c>
    </row>
    <row r="43" spans="1:11" s="4" customFormat="1" ht="15.75" x14ac:dyDescent="0.25">
      <c r="A43" s="7" t="s">
        <v>72</v>
      </c>
      <c r="B43" s="15" t="s">
        <v>30</v>
      </c>
      <c r="C43" s="24">
        <v>3520.7</v>
      </c>
      <c r="D43" s="25">
        <v>5689.1</v>
      </c>
      <c r="E43" s="25">
        <v>5689.1</v>
      </c>
      <c r="F43" s="24">
        <v>3514.1</v>
      </c>
      <c r="G43" s="24">
        <f t="shared" si="0"/>
        <v>99.812537279518281</v>
      </c>
      <c r="H43" s="24">
        <f t="shared" si="8"/>
        <v>61.768996853632373</v>
      </c>
      <c r="I43" s="24">
        <f t="shared" si="1"/>
        <v>61.768996853632373</v>
      </c>
      <c r="J43" s="24">
        <v>3514.1</v>
      </c>
      <c r="K43" s="24">
        <v>3514.1</v>
      </c>
    </row>
    <row r="44" spans="1:11" s="4" customFormat="1" ht="15.75" x14ac:dyDescent="0.25">
      <c r="A44" s="6" t="s">
        <v>73</v>
      </c>
      <c r="B44" s="14" t="s">
        <v>31</v>
      </c>
      <c r="C44" s="26">
        <f>C45+C46</f>
        <v>5950.4</v>
      </c>
      <c r="D44" s="26">
        <f t="shared" ref="D44:E44" si="13">D46</f>
        <v>5042</v>
      </c>
      <c r="E44" s="26">
        <f t="shared" si="13"/>
        <v>5042</v>
      </c>
      <c r="F44" s="26">
        <f>F46</f>
        <v>4900</v>
      </c>
      <c r="G44" s="28">
        <f t="shared" si="0"/>
        <v>82.347405216456039</v>
      </c>
      <c r="H44" s="28">
        <f t="shared" si="8"/>
        <v>97.183657278857595</v>
      </c>
      <c r="I44" s="28">
        <f t="shared" si="1"/>
        <v>97.183657278857595</v>
      </c>
      <c r="J44" s="26">
        <f>J46</f>
        <v>4900</v>
      </c>
      <c r="K44" s="26">
        <f>K46</f>
        <v>4900</v>
      </c>
    </row>
    <row r="45" spans="1:11" s="4" customFormat="1" ht="15.75" hidden="1" x14ac:dyDescent="0.25">
      <c r="A45" s="6"/>
      <c r="B45" s="16" t="s">
        <v>96</v>
      </c>
      <c r="C45" s="24"/>
      <c r="D45" s="28">
        <v>0</v>
      </c>
      <c r="E45" s="28">
        <v>0</v>
      </c>
      <c r="F45" s="28">
        <v>0</v>
      </c>
      <c r="G45" s="24" t="e">
        <f t="shared" si="0"/>
        <v>#DIV/0!</v>
      </c>
      <c r="H45" s="24" t="e">
        <f t="shared" si="8"/>
        <v>#DIV/0!</v>
      </c>
      <c r="I45" s="24" t="e">
        <f t="shared" ref="I45" si="14">H45/E45*100</f>
        <v>#DIV/0!</v>
      </c>
      <c r="J45" s="24">
        <v>0</v>
      </c>
      <c r="K45" s="24">
        <v>0</v>
      </c>
    </row>
    <row r="46" spans="1:11" s="4" customFormat="1" ht="15.75" x14ac:dyDescent="0.25">
      <c r="A46" s="7" t="s">
        <v>74</v>
      </c>
      <c r="B46" s="15" t="s">
        <v>32</v>
      </c>
      <c r="C46" s="24">
        <v>5950.4</v>
      </c>
      <c r="D46" s="25">
        <v>5042</v>
      </c>
      <c r="E46" s="25">
        <v>5042</v>
      </c>
      <c r="F46" s="24">
        <v>4900</v>
      </c>
      <c r="G46" s="24">
        <f>F46/C46*100</f>
        <v>82.347405216456039</v>
      </c>
      <c r="H46" s="24">
        <f t="shared" si="8"/>
        <v>97.183657278857595</v>
      </c>
      <c r="I46" s="24">
        <f t="shared" si="1"/>
        <v>97.183657278857595</v>
      </c>
      <c r="J46" s="24">
        <v>4900</v>
      </c>
      <c r="K46" s="24">
        <v>4900</v>
      </c>
    </row>
    <row r="47" spans="1:11" s="4" customFormat="1" ht="15.75" hidden="1" x14ac:dyDescent="0.25">
      <c r="A47" s="7" t="s">
        <v>75</v>
      </c>
      <c r="B47" s="17" t="s">
        <v>36</v>
      </c>
      <c r="C47" s="24"/>
      <c r="D47" s="24"/>
      <c r="E47" s="24"/>
      <c r="F47" s="24"/>
      <c r="G47" s="24"/>
      <c r="H47" s="24"/>
      <c r="I47" s="24"/>
      <c r="J47" s="24"/>
      <c r="K47" s="24"/>
    </row>
    <row r="48" spans="1:11" s="4" customFormat="1" ht="0.75" customHeight="1" x14ac:dyDescent="0.25">
      <c r="A48" s="6" t="s">
        <v>76</v>
      </c>
      <c r="B48" s="14" t="s">
        <v>84</v>
      </c>
      <c r="C48" s="26">
        <f>SUM(C49:C50)</f>
        <v>0</v>
      </c>
      <c r="D48" s="26">
        <f>SUM(D49:D50)</f>
        <v>0</v>
      </c>
      <c r="E48" s="26">
        <f>SUM(E49:E50)</f>
        <v>0</v>
      </c>
      <c r="F48" s="26">
        <f>SUM(F49:F50)</f>
        <v>0</v>
      </c>
      <c r="G48" s="28" t="e">
        <f t="shared" ref="G48:G49" si="15">F48/C48*100</f>
        <v>#DIV/0!</v>
      </c>
      <c r="H48" s="28" t="e">
        <f t="shared" ref="H48:H49" si="16">F48/D48*100</f>
        <v>#DIV/0!</v>
      </c>
      <c r="I48" s="28" t="e">
        <f t="shared" ref="I48:I49" si="17">F48/E48*100</f>
        <v>#DIV/0!</v>
      </c>
      <c r="J48" s="26">
        <f>SUM(J49:J50)</f>
        <v>0</v>
      </c>
      <c r="K48" s="26">
        <f>SUM(K49:K50)</f>
        <v>0</v>
      </c>
    </row>
    <row r="49" spans="1:11" s="4" customFormat="1" ht="31.5" hidden="1" x14ac:dyDescent="0.25">
      <c r="A49" s="7" t="s">
        <v>77</v>
      </c>
      <c r="B49" s="15" t="s">
        <v>33</v>
      </c>
      <c r="C49" s="24"/>
      <c r="D49" s="25"/>
      <c r="E49" s="24"/>
      <c r="F49" s="24">
        <v>0</v>
      </c>
      <c r="G49" s="24" t="e">
        <f t="shared" si="15"/>
        <v>#DIV/0!</v>
      </c>
      <c r="H49" s="24" t="e">
        <f t="shared" si="16"/>
        <v>#DIV/0!</v>
      </c>
      <c r="I49" s="24" t="e">
        <f t="shared" si="17"/>
        <v>#DIV/0!</v>
      </c>
      <c r="J49" s="24">
        <v>0</v>
      </c>
      <c r="K49" s="24">
        <v>0</v>
      </c>
    </row>
    <row r="50" spans="1:11" s="4" customFormat="1" ht="20.25" hidden="1" customHeight="1" x14ac:dyDescent="0.25">
      <c r="A50" s="7" t="s">
        <v>78</v>
      </c>
      <c r="B50" s="17" t="s">
        <v>37</v>
      </c>
      <c r="C50" s="24">
        <v>0</v>
      </c>
      <c r="D50" s="24">
        <v>0</v>
      </c>
      <c r="E50" s="24">
        <v>0</v>
      </c>
      <c r="F50" s="24">
        <v>0</v>
      </c>
      <c r="G50" s="24" t="e">
        <f>F50/C50*100</f>
        <v>#DIV/0!</v>
      </c>
      <c r="H50" s="24" t="e">
        <f>F50/D50*100</f>
        <v>#DIV/0!</v>
      </c>
      <c r="I50" s="24" t="e">
        <f>F50/E50*100</f>
        <v>#DIV/0!</v>
      </c>
      <c r="J50" s="24">
        <v>0</v>
      </c>
      <c r="K50" s="24">
        <v>0</v>
      </c>
    </row>
    <row r="51" spans="1:11" s="4" customFormat="1" ht="15.75" x14ac:dyDescent="0.25">
      <c r="A51" s="7"/>
      <c r="B51" s="20" t="s">
        <v>79</v>
      </c>
      <c r="C51" s="24"/>
      <c r="D51" s="24"/>
      <c r="E51" s="24"/>
      <c r="F51" s="24"/>
      <c r="G51" s="24"/>
      <c r="H51" s="24"/>
      <c r="I51" s="24"/>
      <c r="J51" s="24">
        <v>19769.599999999999</v>
      </c>
      <c r="K51" s="24">
        <v>41719</v>
      </c>
    </row>
    <row r="52" spans="1:11" s="4" customFormat="1" ht="15.75" x14ac:dyDescent="0.25">
      <c r="A52" s="7"/>
      <c r="B52" s="21" t="s">
        <v>34</v>
      </c>
      <c r="C52" s="26">
        <f>C48+C44+C39+C36+C30+C23+C18+C15+C4+C13+C28</f>
        <v>1435557.1</v>
      </c>
      <c r="D52" s="26">
        <f>D48+D44+D39+D36+D30+D23+D18+D15+D4+D13+D28</f>
        <v>1618192.9999999998</v>
      </c>
      <c r="E52" s="26">
        <f>E48+E44+E39+E36+E30+E23+E18+E15+E4+E13+E28</f>
        <v>1611589.5999999999</v>
      </c>
      <c r="F52" s="26">
        <f>F48+F44+F39+F36+F30+F23+F18+F15+F4+F13+F28</f>
        <v>1881306.1</v>
      </c>
      <c r="G52" s="26">
        <f>G44+G39+G36+G30+G28+G23+G18+G15+G13+G4</f>
        <v>1054.0995438409243</v>
      </c>
      <c r="H52" s="26">
        <f t="shared" ref="H52:I52" si="18">H44+H39+H36+H30+H28+H23+H18+H15+H13+H4</f>
        <v>933.05764539682002</v>
      </c>
      <c r="I52" s="26">
        <f t="shared" si="18"/>
        <v>938.7305657804211</v>
      </c>
      <c r="J52" s="26">
        <f t="shared" ref="J52" si="19">J48+J44+J39+J36+J30+J23+J18+J15+J4+J13+J28</f>
        <v>1563383.1</v>
      </c>
      <c r="K52" s="26">
        <f>K48+K44+K39+K36+K30+K23+K18+K15+K4+K13+K28</f>
        <v>1587780.5999999996</v>
      </c>
    </row>
    <row r="53" spans="1:11" x14ac:dyDescent="0.25">
      <c r="C53" s="5"/>
      <c r="D53" s="5"/>
      <c r="E53" s="5"/>
      <c r="K53" s="22"/>
    </row>
    <row r="54" spans="1:11" s="8" customFormat="1" ht="15.75" x14ac:dyDescent="0.25">
      <c r="A54" s="8" t="s">
        <v>85</v>
      </c>
      <c r="B54" s="23"/>
      <c r="C54" s="9"/>
      <c r="D54" s="9"/>
      <c r="E54" s="9"/>
      <c r="F54" s="23"/>
      <c r="G54" s="23"/>
      <c r="H54" s="23"/>
      <c r="I54" s="23"/>
      <c r="J54" s="23"/>
      <c r="K54" s="23"/>
    </row>
    <row r="55" spans="1:11" x14ac:dyDescent="0.25">
      <c r="C55" s="5"/>
      <c r="D55" s="5"/>
      <c r="E55" s="5"/>
      <c r="K55" s="22"/>
    </row>
  </sheetData>
  <mergeCells count="1">
    <mergeCell ref="A1:K1"/>
  </mergeCells>
  <pageMargins left="0.23622047244094491" right="0.23622047244094491" top="0" bottom="0" header="0.31496062992125984" footer="0.31496062992125984"/>
  <pageSetup paperSize="9" scale="50" fitToHeight="40" orientation="landscape" r:id="rId1"/>
  <headerFooter differentFirst="1"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Все года</vt:lpstr>
      <vt:lpstr>'Все года'!Заголовки_для_печати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OfficeUSER</dc:creator>
  <cp:lastModifiedBy>Пользователь</cp:lastModifiedBy>
  <cp:lastPrinted>2023-10-13T00:57:45Z</cp:lastPrinted>
  <dcterms:created xsi:type="dcterms:W3CDTF">2013-05-31T10:21:32Z</dcterms:created>
  <dcterms:modified xsi:type="dcterms:W3CDTF">2024-11-25T04:16:33Z</dcterms:modified>
</cp:coreProperties>
</file>